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80" windowWidth="20835" windowHeight="9435" activeTab="1"/>
  </bookViews>
  <sheets>
    <sheet name="Memoria para PB" sheetId="1" r:id="rId1"/>
    <sheet name="Plan1" sheetId="2" r:id="rId2"/>
  </sheets>
  <definedNames>
    <definedName name="_xlnm.Print_Area" localSheetId="0">'Memoria para PB'!$A$1:$L$52</definedName>
  </definedNames>
  <calcPr calcId="145621"/>
</workbook>
</file>

<file path=xl/calcChain.xml><?xml version="1.0" encoding="utf-8"?>
<calcChain xmlns="http://schemas.openxmlformats.org/spreadsheetml/2006/main">
  <c r="C15" i="2" l="1"/>
  <c r="I14" i="2"/>
  <c r="J14" i="2" s="1"/>
  <c r="F14" i="2"/>
  <c r="G14" i="2" s="1"/>
  <c r="E14" i="2"/>
  <c r="I13" i="2"/>
  <c r="K13" i="2" s="1"/>
  <c r="G13" i="2"/>
  <c r="F13" i="2"/>
  <c r="E13" i="2"/>
  <c r="I12" i="2"/>
  <c r="F12" i="2"/>
  <c r="G12" i="2" s="1"/>
  <c r="E12" i="2"/>
  <c r="I11" i="2"/>
  <c r="K11" i="2" s="1"/>
  <c r="F11" i="2"/>
  <c r="E11" i="2"/>
  <c r="G11" i="2" s="1"/>
  <c r="I10" i="2"/>
  <c r="J10" i="2" s="1"/>
  <c r="F10" i="2"/>
  <c r="G10" i="2" s="1"/>
  <c r="E10" i="2"/>
  <c r="I9" i="2"/>
  <c r="K9" i="2" s="1"/>
  <c r="G9" i="2"/>
  <c r="F9" i="2"/>
  <c r="E9" i="2"/>
  <c r="J9" i="2" l="1"/>
  <c r="L9" i="2"/>
  <c r="J13" i="2"/>
  <c r="L13" i="2"/>
  <c r="K12" i="2"/>
  <c r="J11" i="2"/>
  <c r="L11" i="2"/>
  <c r="L12" i="2"/>
  <c r="K10" i="2"/>
  <c r="K14" i="2"/>
  <c r="L10" i="2"/>
  <c r="J12" i="2"/>
  <c r="L14" i="2"/>
  <c r="G46" i="1"/>
  <c r="C41" i="1"/>
  <c r="I40" i="1"/>
  <c r="J40" i="1" s="1"/>
  <c r="F40" i="1"/>
  <c r="G40" i="1" s="1"/>
  <c r="K40" i="1" s="1"/>
  <c r="E40" i="1"/>
  <c r="I39" i="1"/>
  <c r="F39" i="1"/>
  <c r="E39" i="1"/>
  <c r="G39" i="1" s="1"/>
  <c r="I38" i="1"/>
  <c r="F38" i="1"/>
  <c r="G38" i="1" s="1"/>
  <c r="L38" i="1" s="1"/>
  <c r="E38" i="1"/>
  <c r="I37" i="1"/>
  <c r="J37" i="1" s="1"/>
  <c r="F37" i="1"/>
  <c r="E37" i="1"/>
  <c r="I36" i="1"/>
  <c r="J36" i="1" s="1"/>
  <c r="F36" i="1"/>
  <c r="E36" i="1"/>
  <c r="I35" i="1"/>
  <c r="F35" i="1"/>
  <c r="G35" i="1" s="1"/>
  <c r="E35" i="1"/>
  <c r="L15" i="2" l="1"/>
  <c r="G36" i="1"/>
  <c r="L35" i="1"/>
  <c r="G37" i="1"/>
  <c r="L37" i="1" s="1"/>
  <c r="K38" i="1"/>
  <c r="L40" i="1"/>
  <c r="L36" i="1"/>
  <c r="L39" i="1"/>
  <c r="J35" i="1"/>
  <c r="K36" i="1"/>
  <c r="J39" i="1"/>
  <c r="K35" i="1"/>
  <c r="J38" i="1"/>
  <c r="K39" i="1"/>
  <c r="C31" i="1"/>
  <c r="I30" i="1"/>
  <c r="J30" i="1" s="1"/>
  <c r="F30" i="1"/>
  <c r="E30" i="1"/>
  <c r="I29" i="1"/>
  <c r="F29" i="1"/>
  <c r="E29" i="1"/>
  <c r="G29" i="1" s="1"/>
  <c r="I28" i="1"/>
  <c r="F28" i="1"/>
  <c r="E28" i="1"/>
  <c r="I27" i="1"/>
  <c r="J27" i="1" s="1"/>
  <c r="F27" i="1"/>
  <c r="E27" i="1"/>
  <c r="I26" i="1"/>
  <c r="J26" i="1" s="1"/>
  <c r="F26" i="1"/>
  <c r="E26" i="1"/>
  <c r="I25" i="1"/>
  <c r="F25" i="1"/>
  <c r="E25" i="1"/>
  <c r="G25" i="1" s="1"/>
  <c r="C21" i="1"/>
  <c r="I20" i="1"/>
  <c r="J20" i="1" s="1"/>
  <c r="F20" i="1"/>
  <c r="E20" i="1"/>
  <c r="I19" i="1"/>
  <c r="F19" i="1"/>
  <c r="E19" i="1"/>
  <c r="I18" i="1"/>
  <c r="F18" i="1"/>
  <c r="E18" i="1"/>
  <c r="I17" i="1"/>
  <c r="J17" i="1" s="1"/>
  <c r="F17" i="1"/>
  <c r="E17" i="1"/>
  <c r="I16" i="1"/>
  <c r="J16" i="1" s="1"/>
  <c r="F16" i="1"/>
  <c r="E16" i="1"/>
  <c r="I15" i="1"/>
  <c r="F15" i="1"/>
  <c r="E15" i="1"/>
  <c r="I6" i="1"/>
  <c r="I7" i="1"/>
  <c r="J7" i="1" s="1"/>
  <c r="I8" i="1"/>
  <c r="J8" i="1" s="1"/>
  <c r="I9" i="1"/>
  <c r="I10" i="1"/>
  <c r="I5" i="1"/>
  <c r="J5" i="1" s="1"/>
  <c r="F6" i="1"/>
  <c r="F7" i="1"/>
  <c r="F8" i="1"/>
  <c r="F9" i="1"/>
  <c r="F10" i="1"/>
  <c r="F5" i="1"/>
  <c r="E6" i="1"/>
  <c r="E7" i="1"/>
  <c r="E8" i="1"/>
  <c r="E9" i="1"/>
  <c r="E10" i="1"/>
  <c r="E5" i="1"/>
  <c r="C11" i="1"/>
  <c r="G28" i="1" l="1"/>
  <c r="L41" i="1"/>
  <c r="K37" i="1"/>
  <c r="G30" i="1"/>
  <c r="K30" i="1" s="1"/>
  <c r="L28" i="1"/>
  <c r="G8" i="1"/>
  <c r="G26" i="1"/>
  <c r="K26" i="1" s="1"/>
  <c r="G27" i="1"/>
  <c r="L27" i="1" s="1"/>
  <c r="G10" i="1"/>
  <c r="L10" i="1" s="1"/>
  <c r="G6" i="1"/>
  <c r="K6" i="1" s="1"/>
  <c r="G19" i="1"/>
  <c r="L19" i="1" s="1"/>
  <c r="G18" i="1"/>
  <c r="L18" i="1" s="1"/>
  <c r="L25" i="1"/>
  <c r="K28" i="1"/>
  <c r="L30" i="1"/>
  <c r="L29" i="1"/>
  <c r="K25" i="1"/>
  <c r="J28" i="1"/>
  <c r="K29" i="1"/>
  <c r="J25" i="1"/>
  <c r="J29" i="1"/>
  <c r="G5" i="1"/>
  <c r="L5" i="1" s="1"/>
  <c r="G7" i="1"/>
  <c r="K7" i="1" s="1"/>
  <c r="G9" i="1"/>
  <c r="K9" i="1" s="1"/>
  <c r="G15" i="1"/>
  <c r="L15" i="1" s="1"/>
  <c r="K8" i="1"/>
  <c r="L6" i="1"/>
  <c r="J10" i="1"/>
  <c r="J6" i="1"/>
  <c r="L8" i="1"/>
  <c r="K10" i="1"/>
  <c r="G20" i="1"/>
  <c r="K20" i="1" s="1"/>
  <c r="J9" i="1"/>
  <c r="G16" i="1"/>
  <c r="K16" i="1" s="1"/>
  <c r="G17" i="1"/>
  <c r="K17" i="1" s="1"/>
  <c r="K18" i="1"/>
  <c r="J15" i="1"/>
  <c r="J19" i="1"/>
  <c r="K15" i="1"/>
  <c r="J18" i="1"/>
  <c r="K19" i="1" l="1"/>
  <c r="L26" i="1"/>
  <c r="K5" i="1"/>
  <c r="K27" i="1"/>
  <c r="L7" i="1"/>
  <c r="L31" i="1"/>
  <c r="L16" i="1"/>
  <c r="L9" i="1"/>
  <c r="L17" i="1"/>
  <c r="L20" i="1"/>
  <c r="L21" i="1" l="1"/>
  <c r="L11" i="1"/>
  <c r="J46" i="1" s="1"/>
</calcChain>
</file>

<file path=xl/sharedStrings.xml><?xml version="1.0" encoding="utf-8"?>
<sst xmlns="http://schemas.openxmlformats.org/spreadsheetml/2006/main" count="124" uniqueCount="35">
  <si>
    <t>Escolaridade</t>
  </si>
  <si>
    <t>Nº de Vagas</t>
  </si>
  <si>
    <t>Valor da Bolsa(R$)</t>
  </si>
  <si>
    <t>Valor mensal da Bolsa (R$)</t>
  </si>
  <si>
    <t>Valor Mensal  Aux. Transp. (R$)*</t>
  </si>
  <si>
    <t xml:space="preserve">Valor anual  Taxa de Administração </t>
  </si>
  <si>
    <t>Nível Superior</t>
  </si>
  <si>
    <t>TOTAL</t>
  </si>
  <si>
    <t>FORNECEDOR:</t>
  </si>
  <si>
    <t>Assessoria de Compras e Gestão de Contratos</t>
  </si>
  <si>
    <t>CENTRO DE INTEGRAÇÃO EMPRESA ESCOLA - CIEE</t>
  </si>
  <si>
    <t>Média Estimada do Valor Total do Contrato</t>
  </si>
  <si>
    <t>________________________________________________</t>
  </si>
  <si>
    <t>Taxa de adminitração</t>
  </si>
  <si>
    <t>Média da taxa de administração mensal por estagiário</t>
  </si>
  <si>
    <t>Analista Adm. de Ass. Corp. – Compras Nacionais e Internacionais</t>
  </si>
  <si>
    <t>PLANILHA DE PREÇOS PESQUISADOS
PROCESSO 25800.001536/2019
SERVIÇO DE AGENTE DE INTEGRAÇÃO EMPRESA-ESCOLA</t>
  </si>
  <si>
    <t>Nível Médio/Técnico</t>
  </si>
  <si>
    <t>Carga horária diária</t>
  </si>
  <si>
    <t>4 horas</t>
  </si>
  <si>
    <t>5 horas</t>
  </si>
  <si>
    <t>6 horas</t>
  </si>
  <si>
    <t>Valor anual do  contrato 
( R$)</t>
  </si>
  <si>
    <t>Valor mensal
(Bolsa+Aux. Transp.)</t>
  </si>
  <si>
    <t>Valor mensal Taxa de Administração</t>
  </si>
  <si>
    <t>Valor mensal do  contrato (Bolsa + Aux. Trans + Tx Adm)
( R$)</t>
  </si>
  <si>
    <t>LUIZ FELIPE LINS DANTAS</t>
  </si>
  <si>
    <t>PREGÃO ELETRÔNICO - FUNASA - PE Nº 01/2019</t>
  </si>
  <si>
    <t>PREGÃO ELETRÔNICO - PPSA - PE.PPSA.001/2019</t>
  </si>
  <si>
    <t>CONTRATO ANTERIOR 33/2014 - AGIEL E HEMOBRÁS</t>
  </si>
  <si>
    <t>Recife, 11 de abril de 2019</t>
  </si>
  <si>
    <t>* Taxa do auxílio transporte considerada R$ 132,00, considerando o mês de 22 dias úteis.</t>
  </si>
  <si>
    <t>Anexo IV do Edital</t>
  </si>
  <si>
    <t>VALOR ESTIMADO</t>
  </si>
  <si>
    <t>Valor unitário da Taxa de adminitração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</si>
</sst>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dd&quot; de &quot;mmmm&quot; de &quot;yyyy"/>
    <numFmt numFmtId="165" formatCode="&quot;R$&quot;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1"/>
      <color rgb="FF000000"/>
      <name val="Times New Roman"/>
      <family val="1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44" fontId="2" fillId="0" borderId="1" xfId="1" applyNumberFormat="1" applyFont="1" applyBorder="1" applyAlignment="1">
      <alignment horizontal="center" wrapText="1"/>
    </xf>
    <xf numFmtId="44" fontId="2" fillId="0" borderId="1" xfId="1" applyNumberFormat="1" applyFont="1" applyBorder="1" applyAlignment="1">
      <alignment horizontal="center" vertical="top" wrapText="1"/>
    </xf>
    <xf numFmtId="44" fontId="2" fillId="0" borderId="1" xfId="0" applyNumberFormat="1" applyFont="1" applyBorder="1" applyAlignment="1">
      <alignment horizontal="center" vertical="top" wrapText="1"/>
    </xf>
    <xf numFmtId="44" fontId="0" fillId="0" borderId="0" xfId="0" applyNumberFormat="1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4" fontId="2" fillId="0" borderId="7" xfId="0" applyNumberFormat="1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center" wrapText="1"/>
    </xf>
    <xf numFmtId="0" fontId="6" fillId="2" borderId="19" xfId="0" applyFont="1" applyFill="1" applyBorder="1" applyAlignment="1"/>
    <xf numFmtId="0" fontId="6" fillId="2" borderId="20" xfId="0" applyFont="1" applyFill="1" applyBorder="1" applyAlignment="1"/>
    <xf numFmtId="0" fontId="6" fillId="2" borderId="18" xfId="0" applyFont="1" applyFill="1" applyBorder="1" applyAlignment="1"/>
    <xf numFmtId="44" fontId="2" fillId="0" borderId="23" xfId="0" applyNumberFormat="1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center" wrapText="1"/>
    </xf>
    <xf numFmtId="44" fontId="7" fillId="2" borderId="25" xfId="0" applyNumberFormat="1" applyFont="1" applyFill="1" applyBorder="1" applyAlignment="1">
      <alignment horizontal="center" vertical="top" wrapText="1"/>
    </xf>
    <xf numFmtId="44" fontId="2" fillId="0" borderId="26" xfId="1" applyNumberFormat="1" applyFont="1" applyBorder="1" applyAlignment="1">
      <alignment horizontal="center" wrapText="1"/>
    </xf>
    <xf numFmtId="44" fontId="2" fillId="0" borderId="26" xfId="1" applyNumberFormat="1" applyFont="1" applyBorder="1" applyAlignment="1">
      <alignment horizontal="center" vertical="top" wrapText="1"/>
    </xf>
    <xf numFmtId="44" fontId="2" fillId="0" borderId="26" xfId="0" applyNumberFormat="1" applyFont="1" applyBorder="1" applyAlignment="1">
      <alignment horizontal="center" vertical="top" wrapText="1"/>
    </xf>
    <xf numFmtId="44" fontId="2" fillId="0" borderId="27" xfId="0" applyNumberFormat="1" applyFont="1" applyBorder="1" applyAlignment="1">
      <alignment horizontal="center" vertical="top" wrapText="1"/>
    </xf>
    <xf numFmtId="0" fontId="6" fillId="2" borderId="24" xfId="0" applyFont="1" applyFill="1" applyBorder="1" applyAlignment="1"/>
    <xf numFmtId="0" fontId="7" fillId="0" borderId="1" xfId="0" applyFont="1" applyBorder="1" applyAlignment="1">
      <alignment horizontal="center" vertical="top" wrapText="1"/>
    </xf>
    <xf numFmtId="44" fontId="7" fillId="0" borderId="1" xfId="1" applyNumberFormat="1" applyFont="1" applyBorder="1" applyAlignment="1">
      <alignment horizontal="center" wrapText="1"/>
    </xf>
    <xf numFmtId="44" fontId="7" fillId="0" borderId="26" xfId="1" applyNumberFormat="1" applyFont="1" applyBorder="1" applyAlignment="1">
      <alignment horizontal="center" wrapText="1"/>
    </xf>
    <xf numFmtId="0" fontId="0" fillId="0" borderId="0" xfId="0" applyAlignment="1">
      <alignment vertical="center"/>
    </xf>
    <xf numFmtId="0" fontId="2" fillId="2" borderId="6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3" fillId="2" borderId="34" xfId="0" applyFont="1" applyFill="1" applyBorder="1" applyAlignment="1">
      <alignment horizontal="center" vertical="top" wrapText="1"/>
    </xf>
    <xf numFmtId="0" fontId="3" fillId="2" borderId="29" xfId="0" applyFont="1" applyFill="1" applyBorder="1" applyAlignment="1">
      <alignment horizontal="center" vertical="top" wrapText="1"/>
    </xf>
    <xf numFmtId="0" fontId="3" fillId="2" borderId="35" xfId="0" applyFont="1" applyFill="1" applyBorder="1" applyAlignment="1">
      <alignment horizontal="center" vertical="top" wrapText="1"/>
    </xf>
    <xf numFmtId="0" fontId="3" fillId="2" borderId="36" xfId="0" applyFont="1" applyFill="1" applyBorder="1" applyAlignment="1">
      <alignment horizontal="center" vertical="top" wrapText="1"/>
    </xf>
    <xf numFmtId="0" fontId="3" fillId="2" borderId="32" xfId="0" applyFont="1" applyFill="1" applyBorder="1" applyAlignment="1">
      <alignment horizontal="center" vertical="top" wrapText="1"/>
    </xf>
    <xf numFmtId="0" fontId="3" fillId="2" borderId="17" xfId="0" applyFont="1" applyFill="1" applyBorder="1" applyAlignment="1">
      <alignment horizontal="center" vertical="top" wrapText="1"/>
    </xf>
    <xf numFmtId="165" fontId="0" fillId="0" borderId="19" xfId="0" applyNumberFormat="1" applyFont="1" applyBorder="1" applyAlignment="1">
      <alignment horizontal="center" vertical="center"/>
    </xf>
    <xf numFmtId="165" fontId="0" fillId="0" borderId="20" xfId="0" applyNumberFormat="1" applyFont="1" applyBorder="1" applyAlignment="1">
      <alignment horizontal="center" vertical="center"/>
    </xf>
    <xf numFmtId="165" fontId="0" fillId="0" borderId="18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3" fillId="2" borderId="28" xfId="0" applyFont="1" applyFill="1" applyBorder="1" applyAlignment="1">
      <alignment horizontal="center" vertical="top" wrapText="1"/>
    </xf>
    <xf numFmtId="0" fontId="3" fillId="2" borderId="30" xfId="0" applyFont="1" applyFill="1" applyBorder="1" applyAlignment="1">
      <alignment horizontal="center" vertical="top" wrapText="1"/>
    </xf>
    <xf numFmtId="0" fontId="3" fillId="2" borderId="31" xfId="0" applyFont="1" applyFill="1" applyBorder="1" applyAlignment="1">
      <alignment horizontal="center" vertical="top" wrapText="1"/>
    </xf>
    <xf numFmtId="0" fontId="3" fillId="2" borderId="33" xfId="0" applyFont="1" applyFill="1" applyBorder="1" applyAlignment="1">
      <alignment horizontal="center" vertical="top" wrapText="1"/>
    </xf>
    <xf numFmtId="165" fontId="0" fillId="0" borderId="24" xfId="0" applyNumberFormat="1" applyFont="1" applyBorder="1" applyAlignment="1">
      <alignment horizontal="center" vertical="center" wrapText="1"/>
    </xf>
    <xf numFmtId="165" fontId="0" fillId="0" borderId="20" xfId="0" applyNumberFormat="1" applyFont="1" applyBorder="1" applyAlignment="1">
      <alignment horizontal="center" vertical="center" wrapText="1"/>
    </xf>
    <xf numFmtId="165" fontId="0" fillId="0" borderId="25" xfId="0" applyNumberFormat="1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0</xdr:row>
      <xdr:rowOff>133350</xdr:rowOff>
    </xdr:from>
    <xdr:to>
      <xdr:col>2</xdr:col>
      <xdr:colOff>179070</xdr:colOff>
      <xdr:row>6</xdr:row>
      <xdr:rowOff>25400</xdr:rowOff>
    </xdr:to>
    <xdr:pic>
      <xdr:nvPicPr>
        <xdr:cNvPr id="2" name="Imagem 1" descr="hemobras_2 [Converted]2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133350"/>
          <a:ext cx="1483995" cy="1035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topLeftCell="A22" zoomScaleNormal="100" workbookViewId="0">
      <selection activeCell="A34" sqref="A34:L41"/>
    </sheetView>
  </sheetViews>
  <sheetFormatPr defaultRowHeight="15" x14ac:dyDescent="0.25"/>
  <cols>
    <col min="1" max="1" width="12.5703125" customWidth="1"/>
    <col min="2" max="2" width="11.140625" customWidth="1"/>
    <col min="3" max="3" width="7.85546875" customWidth="1"/>
    <col min="4" max="4" width="11.28515625" customWidth="1"/>
    <col min="5" max="5" width="13" customWidth="1"/>
    <col min="6" max="6" width="12.7109375" customWidth="1"/>
    <col min="7" max="7" width="13.140625" customWidth="1"/>
    <col min="8" max="8" width="11.42578125" customWidth="1"/>
    <col min="9" max="9" width="14.85546875" customWidth="1"/>
    <col min="10" max="10" width="15.140625" customWidth="1"/>
    <col min="11" max="11" width="18.7109375" customWidth="1"/>
    <col min="12" max="12" width="15.28515625" customWidth="1"/>
    <col min="13" max="13" width="14.28515625" bestFit="1" customWidth="1"/>
    <col min="14" max="14" width="14" customWidth="1"/>
    <col min="15" max="15" width="13.28515625" bestFit="1" customWidth="1"/>
    <col min="16" max="16" width="12.140625" bestFit="1" customWidth="1"/>
    <col min="17" max="17" width="13.28515625" bestFit="1" customWidth="1"/>
  </cols>
  <sheetData>
    <row r="1" spans="1:13" ht="48.75" customHeight="1" thickBot="1" x14ac:dyDescent="0.3">
      <c r="A1" s="52" t="s">
        <v>16</v>
      </c>
      <c r="B1" s="53"/>
      <c r="C1" s="54"/>
      <c r="D1" s="54"/>
      <c r="E1" s="54"/>
      <c r="F1" s="54"/>
      <c r="G1" s="54"/>
      <c r="H1" s="54"/>
      <c r="I1" s="54"/>
      <c r="J1" s="54"/>
      <c r="K1" s="55"/>
      <c r="L1" s="56"/>
    </row>
    <row r="2" spans="1:13" ht="5.25" customHeight="1" thickBot="1" x14ac:dyDescent="0.3"/>
    <row r="3" spans="1:13" x14ac:dyDescent="0.25">
      <c r="A3" s="44" t="s">
        <v>8</v>
      </c>
      <c r="B3" s="45"/>
      <c r="C3" s="45"/>
      <c r="D3" s="46" t="s">
        <v>10</v>
      </c>
      <c r="E3" s="46"/>
      <c r="F3" s="46"/>
      <c r="G3" s="46"/>
      <c r="H3" s="46"/>
      <c r="I3" s="46"/>
      <c r="J3" s="46"/>
      <c r="K3" s="47"/>
      <c r="L3" s="48"/>
    </row>
    <row r="4" spans="1:13" ht="51" x14ac:dyDescent="0.25">
      <c r="A4" s="10" t="s">
        <v>0</v>
      </c>
      <c r="B4" s="13" t="s">
        <v>18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23</v>
      </c>
      <c r="H4" s="26" t="s">
        <v>13</v>
      </c>
      <c r="I4" s="1" t="s">
        <v>24</v>
      </c>
      <c r="J4" s="1" t="s">
        <v>5</v>
      </c>
      <c r="K4" s="11" t="s">
        <v>25</v>
      </c>
      <c r="L4" s="11" t="s">
        <v>22</v>
      </c>
      <c r="M4" s="5"/>
    </row>
    <row r="5" spans="1:13" x14ac:dyDescent="0.25">
      <c r="A5" s="49" t="s">
        <v>17</v>
      </c>
      <c r="B5" s="14" t="s">
        <v>19</v>
      </c>
      <c r="C5" s="14">
        <v>6</v>
      </c>
      <c r="D5" s="2">
        <v>440</v>
      </c>
      <c r="E5" s="3">
        <f>D5*C5</f>
        <v>2640</v>
      </c>
      <c r="F5" s="3">
        <f>C5*132</f>
        <v>792</v>
      </c>
      <c r="G5" s="2">
        <f>F5+E5</f>
        <v>3432</v>
      </c>
      <c r="H5" s="27">
        <v>55</v>
      </c>
      <c r="I5" s="2">
        <f>H5*C5</f>
        <v>330</v>
      </c>
      <c r="J5" s="4">
        <f>I5*12</f>
        <v>3960</v>
      </c>
      <c r="K5" s="18">
        <f>I5+G5</f>
        <v>3762</v>
      </c>
      <c r="L5" s="12">
        <f>(I5+G5)*12</f>
        <v>45144</v>
      </c>
      <c r="M5" s="5"/>
    </row>
    <row r="6" spans="1:13" x14ac:dyDescent="0.25">
      <c r="A6" s="50"/>
      <c r="B6" s="14" t="s">
        <v>20</v>
      </c>
      <c r="C6" s="14">
        <v>7</v>
      </c>
      <c r="D6" s="2">
        <v>550</v>
      </c>
      <c r="E6" s="3">
        <f t="shared" ref="E6:E10" si="0">D6*C6</f>
        <v>3850</v>
      </c>
      <c r="F6" s="3">
        <f t="shared" ref="F6:F10" si="1">C6*132</f>
        <v>924</v>
      </c>
      <c r="G6" s="2">
        <f t="shared" ref="G6:G10" si="2">F6+E6</f>
        <v>4774</v>
      </c>
      <c r="H6" s="27">
        <v>55</v>
      </c>
      <c r="I6" s="2">
        <f t="shared" ref="I6:I10" si="3">H6*C6</f>
        <v>385</v>
      </c>
      <c r="J6" s="4">
        <f t="shared" ref="J6:J10" si="4">I6*12</f>
        <v>4620</v>
      </c>
      <c r="K6" s="18">
        <f t="shared" ref="K6:K10" si="5">I6+G6</f>
        <v>5159</v>
      </c>
      <c r="L6" s="12">
        <f t="shared" ref="L6:L10" si="6">(I6+G6)*12</f>
        <v>61908</v>
      </c>
      <c r="M6" s="5"/>
    </row>
    <row r="7" spans="1:13" x14ac:dyDescent="0.25">
      <c r="A7" s="51"/>
      <c r="B7" s="14" t="s">
        <v>21</v>
      </c>
      <c r="C7" s="14">
        <v>8</v>
      </c>
      <c r="D7" s="2">
        <v>660</v>
      </c>
      <c r="E7" s="3">
        <f t="shared" si="0"/>
        <v>5280</v>
      </c>
      <c r="F7" s="3">
        <f t="shared" si="1"/>
        <v>1056</v>
      </c>
      <c r="G7" s="2">
        <f t="shared" si="2"/>
        <v>6336</v>
      </c>
      <c r="H7" s="27">
        <v>55</v>
      </c>
      <c r="I7" s="2">
        <f t="shared" si="3"/>
        <v>440</v>
      </c>
      <c r="J7" s="4">
        <f t="shared" si="4"/>
        <v>5280</v>
      </c>
      <c r="K7" s="18">
        <f t="shared" si="5"/>
        <v>6776</v>
      </c>
      <c r="L7" s="12">
        <f t="shared" si="6"/>
        <v>81312</v>
      </c>
      <c r="M7" s="5"/>
    </row>
    <row r="8" spans="1:13" x14ac:dyDescent="0.25">
      <c r="A8" s="49" t="s">
        <v>6</v>
      </c>
      <c r="B8" s="14" t="s">
        <v>19</v>
      </c>
      <c r="C8" s="14">
        <v>7</v>
      </c>
      <c r="D8" s="2">
        <v>715</v>
      </c>
      <c r="E8" s="3">
        <f t="shared" si="0"/>
        <v>5005</v>
      </c>
      <c r="F8" s="3">
        <f t="shared" si="1"/>
        <v>924</v>
      </c>
      <c r="G8" s="2">
        <f t="shared" si="2"/>
        <v>5929</v>
      </c>
      <c r="H8" s="27">
        <v>55</v>
      </c>
      <c r="I8" s="2">
        <f t="shared" si="3"/>
        <v>385</v>
      </c>
      <c r="J8" s="4">
        <f t="shared" si="4"/>
        <v>4620</v>
      </c>
      <c r="K8" s="18">
        <f t="shared" si="5"/>
        <v>6314</v>
      </c>
      <c r="L8" s="12">
        <f t="shared" si="6"/>
        <v>75768</v>
      </c>
      <c r="M8" s="5"/>
    </row>
    <row r="9" spans="1:13" x14ac:dyDescent="0.25">
      <c r="A9" s="50"/>
      <c r="B9" s="14" t="s">
        <v>20</v>
      </c>
      <c r="C9" s="14">
        <v>23</v>
      </c>
      <c r="D9" s="2">
        <v>916.67</v>
      </c>
      <c r="E9" s="3">
        <f t="shared" si="0"/>
        <v>21083.41</v>
      </c>
      <c r="F9" s="3">
        <f t="shared" si="1"/>
        <v>3036</v>
      </c>
      <c r="G9" s="2">
        <f t="shared" si="2"/>
        <v>24119.41</v>
      </c>
      <c r="H9" s="27">
        <v>55</v>
      </c>
      <c r="I9" s="2">
        <f t="shared" si="3"/>
        <v>1265</v>
      </c>
      <c r="J9" s="4">
        <f t="shared" si="4"/>
        <v>15180</v>
      </c>
      <c r="K9" s="18">
        <f t="shared" si="5"/>
        <v>25384.41</v>
      </c>
      <c r="L9" s="12">
        <f t="shared" si="6"/>
        <v>304612.92</v>
      </c>
      <c r="M9" s="5"/>
    </row>
    <row r="10" spans="1:13" x14ac:dyDescent="0.25">
      <c r="A10" s="51"/>
      <c r="B10" s="14" t="s">
        <v>21</v>
      </c>
      <c r="C10" s="14">
        <v>32</v>
      </c>
      <c r="D10" s="21">
        <v>1100</v>
      </c>
      <c r="E10" s="22">
        <f t="shared" si="0"/>
        <v>35200</v>
      </c>
      <c r="F10" s="22">
        <f t="shared" si="1"/>
        <v>4224</v>
      </c>
      <c r="G10" s="21">
        <f t="shared" si="2"/>
        <v>39424</v>
      </c>
      <c r="H10" s="28">
        <v>55</v>
      </c>
      <c r="I10" s="21">
        <f t="shared" si="3"/>
        <v>1760</v>
      </c>
      <c r="J10" s="23">
        <f t="shared" si="4"/>
        <v>21120</v>
      </c>
      <c r="K10" s="24">
        <f t="shared" si="5"/>
        <v>41184</v>
      </c>
      <c r="L10" s="12">
        <f t="shared" si="6"/>
        <v>494208</v>
      </c>
      <c r="M10" s="5"/>
    </row>
    <row r="11" spans="1:13" ht="15.75" thickBot="1" x14ac:dyDescent="0.3">
      <c r="A11" s="15" t="s">
        <v>7</v>
      </c>
      <c r="B11" s="16"/>
      <c r="C11" s="19">
        <f>SUM(C5:C10)</f>
        <v>83</v>
      </c>
      <c r="D11" s="25"/>
      <c r="E11" s="16"/>
      <c r="F11" s="16"/>
      <c r="G11" s="16"/>
      <c r="H11" s="16"/>
      <c r="I11" s="16"/>
      <c r="J11" s="16"/>
      <c r="K11" s="17"/>
      <c r="L11" s="20">
        <f>SUM(L5:L10)</f>
        <v>1062952.92</v>
      </c>
    </row>
    <row r="12" spans="1:13" ht="5.25" customHeight="1" thickBot="1" x14ac:dyDescent="0.3"/>
    <row r="13" spans="1:13" x14ac:dyDescent="0.25">
      <c r="A13" s="44" t="s">
        <v>8</v>
      </c>
      <c r="B13" s="45"/>
      <c r="C13" s="45"/>
      <c r="D13" s="46" t="s">
        <v>27</v>
      </c>
      <c r="E13" s="46"/>
      <c r="F13" s="46"/>
      <c r="G13" s="46"/>
      <c r="H13" s="46"/>
      <c r="I13" s="46"/>
      <c r="J13" s="46"/>
      <c r="K13" s="47"/>
      <c r="L13" s="48"/>
    </row>
    <row r="14" spans="1:13" ht="51" x14ac:dyDescent="0.25">
      <c r="A14" s="10" t="s">
        <v>0</v>
      </c>
      <c r="B14" s="13" t="s">
        <v>18</v>
      </c>
      <c r="C14" s="1" t="s">
        <v>1</v>
      </c>
      <c r="D14" s="1" t="s">
        <v>2</v>
      </c>
      <c r="E14" s="1" t="s">
        <v>3</v>
      </c>
      <c r="F14" s="1" t="s">
        <v>4</v>
      </c>
      <c r="G14" s="1" t="s">
        <v>23</v>
      </c>
      <c r="H14" s="26" t="s">
        <v>13</v>
      </c>
      <c r="I14" s="1" t="s">
        <v>24</v>
      </c>
      <c r="J14" s="1" t="s">
        <v>5</v>
      </c>
      <c r="K14" s="11" t="s">
        <v>25</v>
      </c>
      <c r="L14" s="11" t="s">
        <v>22</v>
      </c>
      <c r="M14" s="5"/>
    </row>
    <row r="15" spans="1:13" x14ac:dyDescent="0.25">
      <c r="A15" s="49" t="s">
        <v>17</v>
      </c>
      <c r="B15" s="14" t="s">
        <v>19</v>
      </c>
      <c r="C15" s="14">
        <v>6</v>
      </c>
      <c r="D15" s="2">
        <v>440</v>
      </c>
      <c r="E15" s="3">
        <f>D15*C15</f>
        <v>2640</v>
      </c>
      <c r="F15" s="3">
        <f>C15*132</f>
        <v>792</v>
      </c>
      <c r="G15" s="2">
        <f>F15+E15</f>
        <v>3432</v>
      </c>
      <c r="H15" s="27">
        <v>24</v>
      </c>
      <c r="I15" s="2">
        <f>H15*C15</f>
        <v>144</v>
      </c>
      <c r="J15" s="4">
        <f>I15*12</f>
        <v>1728</v>
      </c>
      <c r="K15" s="18">
        <f>I15+G15</f>
        <v>3576</v>
      </c>
      <c r="L15" s="12">
        <f>(I15+G15)*12</f>
        <v>42912</v>
      </c>
      <c r="M15" s="5"/>
    </row>
    <row r="16" spans="1:13" x14ac:dyDescent="0.25">
      <c r="A16" s="50"/>
      <c r="B16" s="14" t="s">
        <v>20</v>
      </c>
      <c r="C16" s="14">
        <v>7</v>
      </c>
      <c r="D16" s="2">
        <v>550</v>
      </c>
      <c r="E16" s="3">
        <f t="shared" ref="E16:E20" si="7">D16*C16</f>
        <v>3850</v>
      </c>
      <c r="F16" s="3">
        <f t="shared" ref="F16:F20" si="8">C16*132</f>
        <v>924</v>
      </c>
      <c r="G16" s="2">
        <f t="shared" ref="G16:G20" si="9">F16+E16</f>
        <v>4774</v>
      </c>
      <c r="H16" s="27">
        <v>24</v>
      </c>
      <c r="I16" s="2">
        <f t="shared" ref="I16:I20" si="10">H16*C16</f>
        <v>168</v>
      </c>
      <c r="J16" s="4">
        <f t="shared" ref="J16:J20" si="11">I16*12</f>
        <v>2016</v>
      </c>
      <c r="K16" s="18">
        <f t="shared" ref="K16:K20" si="12">I16+G16</f>
        <v>4942</v>
      </c>
      <c r="L16" s="12">
        <f t="shared" ref="L16:L20" si="13">(I16+G16)*12</f>
        <v>59304</v>
      </c>
      <c r="M16" s="5"/>
    </row>
    <row r="17" spans="1:13" x14ac:dyDescent="0.25">
      <c r="A17" s="51"/>
      <c r="B17" s="14" t="s">
        <v>21</v>
      </c>
      <c r="C17" s="14">
        <v>8</v>
      </c>
      <c r="D17" s="2">
        <v>660</v>
      </c>
      <c r="E17" s="3">
        <f t="shared" si="7"/>
        <v>5280</v>
      </c>
      <c r="F17" s="3">
        <f t="shared" si="8"/>
        <v>1056</v>
      </c>
      <c r="G17" s="2">
        <f t="shared" si="9"/>
        <v>6336</v>
      </c>
      <c r="H17" s="27">
        <v>24</v>
      </c>
      <c r="I17" s="2">
        <f t="shared" si="10"/>
        <v>192</v>
      </c>
      <c r="J17" s="4">
        <f t="shared" si="11"/>
        <v>2304</v>
      </c>
      <c r="K17" s="18">
        <f t="shared" si="12"/>
        <v>6528</v>
      </c>
      <c r="L17" s="12">
        <f t="shared" si="13"/>
        <v>78336</v>
      </c>
      <c r="M17" s="5"/>
    </row>
    <row r="18" spans="1:13" x14ac:dyDescent="0.25">
      <c r="A18" s="49" t="s">
        <v>6</v>
      </c>
      <c r="B18" s="14" t="s">
        <v>19</v>
      </c>
      <c r="C18" s="14">
        <v>7</v>
      </c>
      <c r="D18" s="2">
        <v>715</v>
      </c>
      <c r="E18" s="3">
        <f t="shared" si="7"/>
        <v>5005</v>
      </c>
      <c r="F18" s="3">
        <f t="shared" si="8"/>
        <v>924</v>
      </c>
      <c r="G18" s="2">
        <f t="shared" si="9"/>
        <v>5929</v>
      </c>
      <c r="H18" s="27">
        <v>24</v>
      </c>
      <c r="I18" s="2">
        <f t="shared" si="10"/>
        <v>168</v>
      </c>
      <c r="J18" s="4">
        <f t="shared" si="11"/>
        <v>2016</v>
      </c>
      <c r="K18" s="18">
        <f t="shared" si="12"/>
        <v>6097</v>
      </c>
      <c r="L18" s="12">
        <f t="shared" si="13"/>
        <v>73164</v>
      </c>
      <c r="M18" s="5"/>
    </row>
    <row r="19" spans="1:13" x14ac:dyDescent="0.25">
      <c r="A19" s="50"/>
      <c r="B19" s="14" t="s">
        <v>20</v>
      </c>
      <c r="C19" s="14">
        <v>23</v>
      </c>
      <c r="D19" s="2">
        <v>916.67</v>
      </c>
      <c r="E19" s="3">
        <f t="shared" si="7"/>
        <v>21083.41</v>
      </c>
      <c r="F19" s="3">
        <f t="shared" si="8"/>
        <v>3036</v>
      </c>
      <c r="G19" s="2">
        <f t="shared" si="9"/>
        <v>24119.41</v>
      </c>
      <c r="H19" s="27">
        <v>24</v>
      </c>
      <c r="I19" s="2">
        <f t="shared" si="10"/>
        <v>552</v>
      </c>
      <c r="J19" s="4">
        <f t="shared" si="11"/>
        <v>6624</v>
      </c>
      <c r="K19" s="18">
        <f t="shared" si="12"/>
        <v>24671.41</v>
      </c>
      <c r="L19" s="12">
        <f t="shared" si="13"/>
        <v>296056.92</v>
      </c>
      <c r="M19" s="5"/>
    </row>
    <row r="20" spans="1:13" x14ac:dyDescent="0.25">
      <c r="A20" s="51"/>
      <c r="B20" s="14" t="s">
        <v>21</v>
      </c>
      <c r="C20" s="14">
        <v>32</v>
      </c>
      <c r="D20" s="21">
        <v>1100</v>
      </c>
      <c r="E20" s="22">
        <f t="shared" si="7"/>
        <v>35200</v>
      </c>
      <c r="F20" s="22">
        <f t="shared" si="8"/>
        <v>4224</v>
      </c>
      <c r="G20" s="21">
        <f t="shared" si="9"/>
        <v>39424</v>
      </c>
      <c r="H20" s="27">
        <v>24</v>
      </c>
      <c r="I20" s="21">
        <f t="shared" si="10"/>
        <v>768</v>
      </c>
      <c r="J20" s="23">
        <f t="shared" si="11"/>
        <v>9216</v>
      </c>
      <c r="K20" s="24">
        <f t="shared" si="12"/>
        <v>40192</v>
      </c>
      <c r="L20" s="12">
        <f t="shared" si="13"/>
        <v>482304</v>
      </c>
      <c r="M20" s="5"/>
    </row>
    <row r="21" spans="1:13" ht="15.75" thickBot="1" x14ac:dyDescent="0.3">
      <c r="A21" s="15" t="s">
        <v>7</v>
      </c>
      <c r="B21" s="16"/>
      <c r="C21" s="19">
        <f>SUM(C15:C20)</f>
        <v>83</v>
      </c>
      <c r="D21" s="25"/>
      <c r="E21" s="16"/>
      <c r="F21" s="16"/>
      <c r="G21" s="16"/>
      <c r="H21" s="16"/>
      <c r="I21" s="16"/>
      <c r="J21" s="16"/>
      <c r="K21" s="17"/>
      <c r="L21" s="20">
        <f>SUM(L15:L20)</f>
        <v>1032076.9199999999</v>
      </c>
    </row>
    <row r="22" spans="1:13" ht="6" customHeight="1" thickBot="1" x14ac:dyDescent="0.3"/>
    <row r="23" spans="1:13" x14ac:dyDescent="0.25">
      <c r="A23" s="44" t="s">
        <v>8</v>
      </c>
      <c r="B23" s="45"/>
      <c r="C23" s="45"/>
      <c r="D23" s="46" t="s">
        <v>28</v>
      </c>
      <c r="E23" s="46"/>
      <c r="F23" s="46"/>
      <c r="G23" s="46"/>
      <c r="H23" s="46"/>
      <c r="I23" s="46"/>
      <c r="J23" s="46"/>
      <c r="K23" s="47"/>
      <c r="L23" s="48"/>
    </row>
    <row r="24" spans="1:13" ht="51" x14ac:dyDescent="0.25">
      <c r="A24" s="10" t="s">
        <v>0</v>
      </c>
      <c r="B24" s="13" t="s">
        <v>18</v>
      </c>
      <c r="C24" s="1" t="s">
        <v>1</v>
      </c>
      <c r="D24" s="1" t="s">
        <v>2</v>
      </c>
      <c r="E24" s="1" t="s">
        <v>3</v>
      </c>
      <c r="F24" s="1" t="s">
        <v>4</v>
      </c>
      <c r="G24" s="1" t="s">
        <v>23</v>
      </c>
      <c r="H24" s="26" t="s">
        <v>13</v>
      </c>
      <c r="I24" s="1" t="s">
        <v>24</v>
      </c>
      <c r="J24" s="1" t="s">
        <v>5</v>
      </c>
      <c r="K24" s="11" t="s">
        <v>25</v>
      </c>
      <c r="L24" s="11" t="s">
        <v>22</v>
      </c>
      <c r="M24" s="5"/>
    </row>
    <row r="25" spans="1:13" x14ac:dyDescent="0.25">
      <c r="A25" s="49" t="s">
        <v>17</v>
      </c>
      <c r="B25" s="14" t="s">
        <v>19</v>
      </c>
      <c r="C25" s="14">
        <v>6</v>
      </c>
      <c r="D25" s="2">
        <v>440</v>
      </c>
      <c r="E25" s="3">
        <f>D25*C25</f>
        <v>2640</v>
      </c>
      <c r="F25" s="3">
        <f>C25*132</f>
        <v>792</v>
      </c>
      <c r="G25" s="2">
        <f>F25+E25</f>
        <v>3432</v>
      </c>
      <c r="H25" s="27">
        <v>60</v>
      </c>
      <c r="I25" s="2">
        <f>H25*C25</f>
        <v>360</v>
      </c>
      <c r="J25" s="4">
        <f>I25*12</f>
        <v>4320</v>
      </c>
      <c r="K25" s="18">
        <f>I25+G25</f>
        <v>3792</v>
      </c>
      <c r="L25" s="12">
        <f>(I25+G25)*12</f>
        <v>45504</v>
      </c>
      <c r="M25" s="5"/>
    </row>
    <row r="26" spans="1:13" x14ac:dyDescent="0.25">
      <c r="A26" s="50"/>
      <c r="B26" s="14" t="s">
        <v>20</v>
      </c>
      <c r="C26" s="14">
        <v>7</v>
      </c>
      <c r="D26" s="2">
        <v>550</v>
      </c>
      <c r="E26" s="3">
        <f t="shared" ref="E26:E30" si="14">D26*C26</f>
        <v>3850</v>
      </c>
      <c r="F26" s="3">
        <f t="shared" ref="F26:F30" si="15">C26*132</f>
        <v>924</v>
      </c>
      <c r="G26" s="2">
        <f t="shared" ref="G26:G30" si="16">F26+E26</f>
        <v>4774</v>
      </c>
      <c r="H26" s="27">
        <v>60</v>
      </c>
      <c r="I26" s="2">
        <f t="shared" ref="I26:I30" si="17">H26*C26</f>
        <v>420</v>
      </c>
      <c r="J26" s="4">
        <f t="shared" ref="J26:J30" si="18">I26*12</f>
        <v>5040</v>
      </c>
      <c r="K26" s="18">
        <f t="shared" ref="K26:K30" si="19">I26+G26</f>
        <v>5194</v>
      </c>
      <c r="L26" s="12">
        <f t="shared" ref="L26:L30" si="20">(I26+G26)*12</f>
        <v>62328</v>
      </c>
      <c r="M26" s="5"/>
    </row>
    <row r="27" spans="1:13" x14ac:dyDescent="0.25">
      <c r="A27" s="51"/>
      <c r="B27" s="14" t="s">
        <v>21</v>
      </c>
      <c r="C27" s="14">
        <v>8</v>
      </c>
      <c r="D27" s="2">
        <v>660</v>
      </c>
      <c r="E27" s="3">
        <f t="shared" si="14"/>
        <v>5280</v>
      </c>
      <c r="F27" s="3">
        <f t="shared" si="15"/>
        <v>1056</v>
      </c>
      <c r="G27" s="2">
        <f t="shared" si="16"/>
        <v>6336</v>
      </c>
      <c r="H27" s="27">
        <v>60</v>
      </c>
      <c r="I27" s="2">
        <f t="shared" si="17"/>
        <v>480</v>
      </c>
      <c r="J27" s="4">
        <f t="shared" si="18"/>
        <v>5760</v>
      </c>
      <c r="K27" s="18">
        <f t="shared" si="19"/>
        <v>6816</v>
      </c>
      <c r="L27" s="12">
        <f t="shared" si="20"/>
        <v>81792</v>
      </c>
      <c r="M27" s="5"/>
    </row>
    <row r="28" spans="1:13" x14ac:dyDescent="0.25">
      <c r="A28" s="49" t="s">
        <v>6</v>
      </c>
      <c r="B28" s="14" t="s">
        <v>19</v>
      </c>
      <c r="C28" s="14">
        <v>7</v>
      </c>
      <c r="D28" s="2">
        <v>715</v>
      </c>
      <c r="E28" s="3">
        <f t="shared" si="14"/>
        <v>5005</v>
      </c>
      <c r="F28" s="3">
        <f t="shared" si="15"/>
        <v>924</v>
      </c>
      <c r="G28" s="2">
        <f t="shared" si="16"/>
        <v>5929</v>
      </c>
      <c r="H28" s="27">
        <v>60</v>
      </c>
      <c r="I28" s="2">
        <f t="shared" si="17"/>
        <v>420</v>
      </c>
      <c r="J28" s="4">
        <f t="shared" si="18"/>
        <v>5040</v>
      </c>
      <c r="K28" s="18">
        <f t="shared" si="19"/>
        <v>6349</v>
      </c>
      <c r="L28" s="12">
        <f t="shared" si="20"/>
        <v>76188</v>
      </c>
      <c r="M28" s="5"/>
    </row>
    <row r="29" spans="1:13" x14ac:dyDescent="0.25">
      <c r="A29" s="50"/>
      <c r="B29" s="14" t="s">
        <v>20</v>
      </c>
      <c r="C29" s="14">
        <v>23</v>
      </c>
      <c r="D29" s="2">
        <v>916.67</v>
      </c>
      <c r="E29" s="3">
        <f t="shared" si="14"/>
        <v>21083.41</v>
      </c>
      <c r="F29" s="3">
        <f t="shared" si="15"/>
        <v>3036</v>
      </c>
      <c r="G29" s="2">
        <f t="shared" si="16"/>
        <v>24119.41</v>
      </c>
      <c r="H29" s="27">
        <v>60</v>
      </c>
      <c r="I29" s="2">
        <f t="shared" si="17"/>
        <v>1380</v>
      </c>
      <c r="J29" s="4">
        <f t="shared" si="18"/>
        <v>16560</v>
      </c>
      <c r="K29" s="18">
        <f t="shared" si="19"/>
        <v>25499.41</v>
      </c>
      <c r="L29" s="12">
        <f t="shared" si="20"/>
        <v>305992.92</v>
      </c>
      <c r="M29" s="5"/>
    </row>
    <row r="30" spans="1:13" x14ac:dyDescent="0.25">
      <c r="A30" s="51"/>
      <c r="B30" s="14" t="s">
        <v>21</v>
      </c>
      <c r="C30" s="14">
        <v>32</v>
      </c>
      <c r="D30" s="21">
        <v>1100</v>
      </c>
      <c r="E30" s="22">
        <f t="shared" si="14"/>
        <v>35200</v>
      </c>
      <c r="F30" s="22">
        <f t="shared" si="15"/>
        <v>4224</v>
      </c>
      <c r="G30" s="21">
        <f t="shared" si="16"/>
        <v>39424</v>
      </c>
      <c r="H30" s="27">
        <v>60</v>
      </c>
      <c r="I30" s="21">
        <f t="shared" si="17"/>
        <v>1920</v>
      </c>
      <c r="J30" s="23">
        <f t="shared" si="18"/>
        <v>23040</v>
      </c>
      <c r="K30" s="24">
        <f t="shared" si="19"/>
        <v>41344</v>
      </c>
      <c r="L30" s="12">
        <f t="shared" si="20"/>
        <v>496128</v>
      </c>
      <c r="M30" s="5"/>
    </row>
    <row r="31" spans="1:13" ht="15.75" thickBot="1" x14ac:dyDescent="0.3">
      <c r="A31" s="15" t="s">
        <v>7</v>
      </c>
      <c r="B31" s="16"/>
      <c r="C31" s="19">
        <f>SUM(C25:C30)</f>
        <v>83</v>
      </c>
      <c r="D31" s="25"/>
      <c r="E31" s="16"/>
      <c r="F31" s="16"/>
      <c r="G31" s="16"/>
      <c r="H31" s="16"/>
      <c r="I31" s="16"/>
      <c r="J31" s="16"/>
      <c r="K31" s="17"/>
      <c r="L31" s="20">
        <f>SUM(L25:L30)</f>
        <v>1067932.92</v>
      </c>
    </row>
    <row r="32" spans="1:13" ht="6" customHeight="1" thickBot="1" x14ac:dyDescent="0.3"/>
    <row r="33" spans="1:13" x14ac:dyDescent="0.25">
      <c r="A33" s="44" t="s">
        <v>8</v>
      </c>
      <c r="B33" s="45"/>
      <c r="C33" s="45"/>
      <c r="D33" s="46" t="s">
        <v>29</v>
      </c>
      <c r="E33" s="46"/>
      <c r="F33" s="46"/>
      <c r="G33" s="46"/>
      <c r="H33" s="46"/>
      <c r="I33" s="46"/>
      <c r="J33" s="46"/>
      <c r="K33" s="47"/>
      <c r="L33" s="48"/>
    </row>
    <row r="34" spans="1:13" ht="51" x14ac:dyDescent="0.25">
      <c r="A34" s="10" t="s">
        <v>0</v>
      </c>
      <c r="B34" s="13" t="s">
        <v>18</v>
      </c>
      <c r="C34" s="1" t="s">
        <v>1</v>
      </c>
      <c r="D34" s="1" t="s">
        <v>2</v>
      </c>
      <c r="E34" s="1" t="s">
        <v>3</v>
      </c>
      <c r="F34" s="1" t="s">
        <v>4</v>
      </c>
      <c r="G34" s="1" t="s">
        <v>23</v>
      </c>
      <c r="H34" s="26" t="s">
        <v>13</v>
      </c>
      <c r="I34" s="1" t="s">
        <v>24</v>
      </c>
      <c r="J34" s="1" t="s">
        <v>5</v>
      </c>
      <c r="K34" s="11" t="s">
        <v>25</v>
      </c>
      <c r="L34" s="11" t="s">
        <v>22</v>
      </c>
      <c r="M34" s="5"/>
    </row>
    <row r="35" spans="1:13" x14ac:dyDescent="0.25">
      <c r="A35" s="49" t="s">
        <v>17</v>
      </c>
      <c r="B35" s="14" t="s">
        <v>19</v>
      </c>
      <c r="C35" s="14">
        <v>6</v>
      </c>
      <c r="D35" s="2">
        <v>440</v>
      </c>
      <c r="E35" s="3">
        <f>D35*C35</f>
        <v>2640</v>
      </c>
      <c r="F35" s="3">
        <f>C35*132</f>
        <v>792</v>
      </c>
      <c r="G35" s="2">
        <f>F35+E35</f>
        <v>3432</v>
      </c>
      <c r="H35" s="27">
        <v>34.909999999999997</v>
      </c>
      <c r="I35" s="2">
        <f>H35*C35</f>
        <v>209.45999999999998</v>
      </c>
      <c r="J35" s="4">
        <f>I35*12</f>
        <v>2513.5199999999995</v>
      </c>
      <c r="K35" s="18">
        <f>I35+G35</f>
        <v>3641.46</v>
      </c>
      <c r="L35" s="12">
        <f>(I35+G35)*12</f>
        <v>43697.520000000004</v>
      </c>
      <c r="M35" s="5"/>
    </row>
    <row r="36" spans="1:13" x14ac:dyDescent="0.25">
      <c r="A36" s="50"/>
      <c r="B36" s="14" t="s">
        <v>20</v>
      </c>
      <c r="C36" s="14">
        <v>7</v>
      </c>
      <c r="D36" s="2">
        <v>550</v>
      </c>
      <c r="E36" s="3">
        <f t="shared" ref="E36:E40" si="21">D36*C36</f>
        <v>3850</v>
      </c>
      <c r="F36" s="3">
        <f t="shared" ref="F36:F40" si="22">C36*132</f>
        <v>924</v>
      </c>
      <c r="G36" s="2">
        <f t="shared" ref="G36:G40" si="23">F36+E36</f>
        <v>4774</v>
      </c>
      <c r="H36" s="27">
        <v>34.909999999999997</v>
      </c>
      <c r="I36" s="2">
        <f t="shared" ref="I36:I40" si="24">H36*C36</f>
        <v>244.36999999999998</v>
      </c>
      <c r="J36" s="4">
        <f t="shared" ref="J36:J40" si="25">I36*12</f>
        <v>2932.4399999999996</v>
      </c>
      <c r="K36" s="18">
        <f t="shared" ref="K36:K40" si="26">I36+G36</f>
        <v>5018.37</v>
      </c>
      <c r="L36" s="12">
        <f t="shared" ref="L36:L40" si="27">(I36+G36)*12</f>
        <v>60220.44</v>
      </c>
      <c r="M36" s="5"/>
    </row>
    <row r="37" spans="1:13" x14ac:dyDescent="0.25">
      <c r="A37" s="51"/>
      <c r="B37" s="14" t="s">
        <v>21</v>
      </c>
      <c r="C37" s="14">
        <v>8</v>
      </c>
      <c r="D37" s="2">
        <v>660</v>
      </c>
      <c r="E37" s="3">
        <f t="shared" si="21"/>
        <v>5280</v>
      </c>
      <c r="F37" s="3">
        <f t="shared" si="22"/>
        <v>1056</v>
      </c>
      <c r="G37" s="2">
        <f t="shared" si="23"/>
        <v>6336</v>
      </c>
      <c r="H37" s="27">
        <v>34.909999999999997</v>
      </c>
      <c r="I37" s="2">
        <f t="shared" si="24"/>
        <v>279.27999999999997</v>
      </c>
      <c r="J37" s="4">
        <f t="shared" si="25"/>
        <v>3351.3599999999997</v>
      </c>
      <c r="K37" s="18">
        <f t="shared" si="26"/>
        <v>6615.28</v>
      </c>
      <c r="L37" s="12">
        <f t="shared" si="27"/>
        <v>79383.360000000001</v>
      </c>
      <c r="M37" s="5"/>
    </row>
    <row r="38" spans="1:13" x14ac:dyDescent="0.25">
      <c r="A38" s="49" t="s">
        <v>6</v>
      </c>
      <c r="B38" s="14" t="s">
        <v>19</v>
      </c>
      <c r="C38" s="14">
        <v>7</v>
      </c>
      <c r="D38" s="2">
        <v>715</v>
      </c>
      <c r="E38" s="3">
        <f t="shared" si="21"/>
        <v>5005</v>
      </c>
      <c r="F38" s="3">
        <f t="shared" si="22"/>
        <v>924</v>
      </c>
      <c r="G38" s="2">
        <f t="shared" si="23"/>
        <v>5929</v>
      </c>
      <c r="H38" s="27">
        <v>34.909999999999997</v>
      </c>
      <c r="I38" s="2">
        <f t="shared" si="24"/>
        <v>244.36999999999998</v>
      </c>
      <c r="J38" s="4">
        <f t="shared" si="25"/>
        <v>2932.4399999999996</v>
      </c>
      <c r="K38" s="18">
        <f t="shared" si="26"/>
        <v>6173.37</v>
      </c>
      <c r="L38" s="12">
        <f t="shared" si="27"/>
        <v>74080.44</v>
      </c>
      <c r="M38" s="5"/>
    </row>
    <row r="39" spans="1:13" x14ac:dyDescent="0.25">
      <c r="A39" s="50"/>
      <c r="B39" s="14" t="s">
        <v>20</v>
      </c>
      <c r="C39" s="14">
        <v>23</v>
      </c>
      <c r="D39" s="2">
        <v>916.67</v>
      </c>
      <c r="E39" s="3">
        <f t="shared" si="21"/>
        <v>21083.41</v>
      </c>
      <c r="F39" s="3">
        <f t="shared" si="22"/>
        <v>3036</v>
      </c>
      <c r="G39" s="2">
        <f t="shared" si="23"/>
        <v>24119.41</v>
      </c>
      <c r="H39" s="27">
        <v>34.909999999999997</v>
      </c>
      <c r="I39" s="2">
        <f t="shared" si="24"/>
        <v>802.93</v>
      </c>
      <c r="J39" s="4">
        <f t="shared" si="25"/>
        <v>9635.16</v>
      </c>
      <c r="K39" s="18">
        <f t="shared" si="26"/>
        <v>24922.34</v>
      </c>
      <c r="L39" s="12">
        <f t="shared" si="27"/>
        <v>299068.08</v>
      </c>
      <c r="M39" s="5"/>
    </row>
    <row r="40" spans="1:13" x14ac:dyDescent="0.25">
      <c r="A40" s="51"/>
      <c r="B40" s="14" t="s">
        <v>21</v>
      </c>
      <c r="C40" s="14">
        <v>32</v>
      </c>
      <c r="D40" s="21">
        <v>1100</v>
      </c>
      <c r="E40" s="22">
        <f t="shared" si="21"/>
        <v>35200</v>
      </c>
      <c r="F40" s="22">
        <f t="shared" si="22"/>
        <v>4224</v>
      </c>
      <c r="G40" s="21">
        <f t="shared" si="23"/>
        <v>39424</v>
      </c>
      <c r="H40" s="27">
        <v>34.909999999999997</v>
      </c>
      <c r="I40" s="21">
        <f t="shared" si="24"/>
        <v>1117.1199999999999</v>
      </c>
      <c r="J40" s="23">
        <f t="shared" si="25"/>
        <v>13405.439999999999</v>
      </c>
      <c r="K40" s="24">
        <f t="shared" si="26"/>
        <v>40541.120000000003</v>
      </c>
      <c r="L40" s="12">
        <f t="shared" si="27"/>
        <v>486493.44000000006</v>
      </c>
      <c r="M40" s="5"/>
    </row>
    <row r="41" spans="1:13" ht="15.75" thickBot="1" x14ac:dyDescent="0.3">
      <c r="A41" s="15" t="s">
        <v>7</v>
      </c>
      <c r="B41" s="16"/>
      <c r="C41" s="19">
        <f>SUM(C35:C40)</f>
        <v>83</v>
      </c>
      <c r="D41" s="25"/>
      <c r="E41" s="16"/>
      <c r="F41" s="16"/>
      <c r="G41" s="16"/>
      <c r="H41" s="16"/>
      <c r="I41" s="16"/>
      <c r="J41" s="16"/>
      <c r="K41" s="17"/>
      <c r="L41" s="20">
        <f>SUM(L35:L40)</f>
        <v>1042943.2800000001</v>
      </c>
    </row>
    <row r="42" spans="1:13" ht="5.25" customHeight="1" x14ac:dyDescent="0.25"/>
    <row r="43" spans="1:13" ht="24" customHeight="1" thickBot="1" x14ac:dyDescent="0.3">
      <c r="A43" s="29" t="s">
        <v>31</v>
      </c>
    </row>
    <row r="44" spans="1:13" ht="15" customHeight="1" x14ac:dyDescent="0.25">
      <c r="G44" s="35" t="s">
        <v>14</v>
      </c>
      <c r="H44" s="36"/>
      <c r="I44" s="37"/>
      <c r="J44" s="58" t="s">
        <v>11</v>
      </c>
      <c r="K44" s="36"/>
      <c r="L44" s="59"/>
    </row>
    <row r="45" spans="1:13" ht="15.75" customHeight="1" x14ac:dyDescent="0.25">
      <c r="A45" s="57" t="s">
        <v>30</v>
      </c>
      <c r="B45" s="57"/>
      <c r="C45" s="57"/>
      <c r="D45" s="57"/>
      <c r="G45" s="38"/>
      <c r="H45" s="39"/>
      <c r="I45" s="40"/>
      <c r="J45" s="60"/>
      <c r="K45" s="39"/>
      <c r="L45" s="61"/>
    </row>
    <row r="46" spans="1:13" ht="25.5" customHeight="1" thickBot="1" x14ac:dyDescent="0.3">
      <c r="G46" s="41">
        <f>AVERAGE(H40,H30,H20,H10)</f>
        <v>43.477499999999999</v>
      </c>
      <c r="H46" s="42"/>
      <c r="I46" s="43"/>
      <c r="J46" s="62">
        <f>AVERAGE(L11,L21,L31,L41)</f>
        <v>1051476.51</v>
      </c>
      <c r="K46" s="63"/>
      <c r="L46" s="64"/>
    </row>
    <row r="48" spans="1:13" x14ac:dyDescent="0.25">
      <c r="A48" s="6"/>
      <c r="B48" s="6"/>
      <c r="C48" s="6"/>
    </row>
    <row r="49" spans="1:4" x14ac:dyDescent="0.25">
      <c r="A49" s="6"/>
      <c r="B49" s="6"/>
      <c r="D49" s="9" t="s">
        <v>12</v>
      </c>
    </row>
    <row r="50" spans="1:4" ht="15.75" x14ac:dyDescent="0.25">
      <c r="D50" s="7" t="s">
        <v>26</v>
      </c>
    </row>
    <row r="51" spans="1:4" ht="15.75" x14ac:dyDescent="0.25">
      <c r="D51" s="8" t="s">
        <v>15</v>
      </c>
    </row>
    <row r="52" spans="1:4" ht="15.75" x14ac:dyDescent="0.25">
      <c r="D52" s="8" t="s">
        <v>9</v>
      </c>
    </row>
  </sheetData>
  <mergeCells count="22">
    <mergeCell ref="A1:L1"/>
    <mergeCell ref="A45:D45"/>
    <mergeCell ref="J44:L45"/>
    <mergeCell ref="J46:L46"/>
    <mergeCell ref="A3:C3"/>
    <mergeCell ref="D3:L3"/>
    <mergeCell ref="A5:A7"/>
    <mergeCell ref="A8:A10"/>
    <mergeCell ref="A13:C13"/>
    <mergeCell ref="D13:L13"/>
    <mergeCell ref="A15:A17"/>
    <mergeCell ref="A18:A20"/>
    <mergeCell ref="A33:C33"/>
    <mergeCell ref="D33:L33"/>
    <mergeCell ref="A35:A37"/>
    <mergeCell ref="A38:A40"/>
    <mergeCell ref="G44:I45"/>
    <mergeCell ref="G46:I46"/>
    <mergeCell ref="A23:C23"/>
    <mergeCell ref="D23:L23"/>
    <mergeCell ref="A25:A27"/>
    <mergeCell ref="A28:A30"/>
  </mergeCells>
  <printOptions horizontalCentered="1"/>
  <pageMargins left="0.25" right="0.25" top="1.1484375" bottom="0.75" header="0.3" footer="0.3"/>
  <pageSetup paperSize="9" scale="63" orientation="portrait" horizontalDpi="1200" verticalDpi="1200" r:id="rId1"/>
  <headerFooter>
    <oddHeader>&amp;L&amp;G</oddHeader>
    <oddFooter>&amp;L&amp;D - &amp;T&amp;C
&amp;R&amp;P/&amp;N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5"/>
  <sheetViews>
    <sheetView tabSelected="1" view="pageBreakPreview" zoomScaleNormal="100" zoomScaleSheetLayoutView="100" workbookViewId="0">
      <selection activeCell="B3" sqref="B3:L3"/>
    </sheetView>
  </sheetViews>
  <sheetFormatPr defaultRowHeight="15" x14ac:dyDescent="0.25"/>
  <cols>
    <col min="1" max="1" width="12.5703125" customWidth="1"/>
    <col min="2" max="2" width="11.140625" customWidth="1"/>
    <col min="3" max="3" width="7.85546875" customWidth="1"/>
    <col min="4" max="4" width="11.28515625" customWidth="1"/>
    <col min="5" max="5" width="13" customWidth="1"/>
    <col min="6" max="6" width="12.7109375" customWidth="1"/>
    <col min="7" max="7" width="13.140625" customWidth="1"/>
    <col min="8" max="8" width="11.42578125" customWidth="1"/>
    <col min="9" max="9" width="14.85546875" customWidth="1"/>
    <col min="10" max="10" width="15.140625" customWidth="1"/>
    <col min="11" max="11" width="18.7109375" customWidth="1"/>
    <col min="12" max="12" width="15.28515625" customWidth="1"/>
  </cols>
  <sheetData>
    <row r="2" spans="1:12" x14ac:dyDescent="0.25">
      <c r="B2" s="68" t="s">
        <v>32</v>
      </c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2" x14ac:dyDescent="0.25">
      <c r="B3" s="68" t="s">
        <v>33</v>
      </c>
      <c r="C3" s="68"/>
      <c r="D3" s="68"/>
      <c r="E3" s="68"/>
      <c r="F3" s="68"/>
      <c r="G3" s="68"/>
      <c r="H3" s="68"/>
      <c r="I3" s="68"/>
      <c r="J3" s="68"/>
      <c r="K3" s="68"/>
      <c r="L3" s="68"/>
    </row>
    <row r="8" spans="1:12" ht="51" x14ac:dyDescent="0.25">
      <c r="A8" s="30" t="s">
        <v>0</v>
      </c>
      <c r="B8" s="31" t="s">
        <v>18</v>
      </c>
      <c r="C8" s="32" t="s">
        <v>1</v>
      </c>
      <c r="D8" s="32" t="s">
        <v>2</v>
      </c>
      <c r="E8" s="32" t="s">
        <v>3</v>
      </c>
      <c r="F8" s="32" t="s">
        <v>4</v>
      </c>
      <c r="G8" s="32" t="s">
        <v>23</v>
      </c>
      <c r="H8" s="33" t="s">
        <v>34</v>
      </c>
      <c r="I8" s="32" t="s">
        <v>24</v>
      </c>
      <c r="J8" s="32" t="s">
        <v>5</v>
      </c>
      <c r="K8" s="34" t="s">
        <v>25</v>
      </c>
      <c r="L8" s="34" t="s">
        <v>22</v>
      </c>
    </row>
    <row r="9" spans="1:12" x14ac:dyDescent="0.25">
      <c r="A9" s="65" t="s">
        <v>17</v>
      </c>
      <c r="B9" s="14" t="s">
        <v>19</v>
      </c>
      <c r="C9" s="14">
        <v>6</v>
      </c>
      <c r="D9" s="2">
        <v>440</v>
      </c>
      <c r="E9" s="3">
        <f>D9*C9</f>
        <v>2640</v>
      </c>
      <c r="F9" s="3">
        <f>C9*132</f>
        <v>792</v>
      </c>
      <c r="G9" s="2">
        <f>F9+E9</f>
        <v>3432</v>
      </c>
      <c r="H9" s="27">
        <v>43.477499999999999</v>
      </c>
      <c r="I9" s="2">
        <f>H9*C9</f>
        <v>260.86500000000001</v>
      </c>
      <c r="J9" s="4">
        <f>I9*12</f>
        <v>3130.38</v>
      </c>
      <c r="K9" s="18">
        <f>I9+G9</f>
        <v>3692.8649999999998</v>
      </c>
      <c r="L9" s="12">
        <f>(I9+G9)*12</f>
        <v>44314.38</v>
      </c>
    </row>
    <row r="10" spans="1:12" x14ac:dyDescent="0.25">
      <c r="A10" s="66"/>
      <c r="B10" s="14" t="s">
        <v>20</v>
      </c>
      <c r="C10" s="14">
        <v>7</v>
      </c>
      <c r="D10" s="2">
        <v>550</v>
      </c>
      <c r="E10" s="3">
        <f t="shared" ref="E10:E14" si="0">D10*C10</f>
        <v>3850</v>
      </c>
      <c r="F10" s="3">
        <f t="shared" ref="F10:F14" si="1">C10*132</f>
        <v>924</v>
      </c>
      <c r="G10" s="2">
        <f t="shared" ref="G10:G14" si="2">F10+E10</f>
        <v>4774</v>
      </c>
      <c r="H10" s="27">
        <v>43.477499999999999</v>
      </c>
      <c r="I10" s="2">
        <f t="shared" ref="I10:I14" si="3">H10*C10</f>
        <v>304.34249999999997</v>
      </c>
      <c r="J10" s="4">
        <f t="shared" ref="J10:J14" si="4">I10*12</f>
        <v>3652.1099999999997</v>
      </c>
      <c r="K10" s="18">
        <f t="shared" ref="K10:K14" si="5">I10+G10</f>
        <v>5078.3424999999997</v>
      </c>
      <c r="L10" s="12">
        <f t="shared" ref="L10:L14" si="6">(I10+G10)*12</f>
        <v>60940.11</v>
      </c>
    </row>
    <row r="11" spans="1:12" x14ac:dyDescent="0.25">
      <c r="A11" s="67"/>
      <c r="B11" s="14" t="s">
        <v>21</v>
      </c>
      <c r="C11" s="14">
        <v>8</v>
      </c>
      <c r="D11" s="2">
        <v>660</v>
      </c>
      <c r="E11" s="3">
        <f t="shared" si="0"/>
        <v>5280</v>
      </c>
      <c r="F11" s="3">
        <f t="shared" si="1"/>
        <v>1056</v>
      </c>
      <c r="G11" s="2">
        <f t="shared" si="2"/>
        <v>6336</v>
      </c>
      <c r="H11" s="27">
        <v>43.477499999999999</v>
      </c>
      <c r="I11" s="2">
        <f t="shared" si="3"/>
        <v>347.82</v>
      </c>
      <c r="J11" s="4">
        <f t="shared" si="4"/>
        <v>4173.84</v>
      </c>
      <c r="K11" s="18">
        <f t="shared" si="5"/>
        <v>6683.82</v>
      </c>
      <c r="L11" s="12">
        <f t="shared" si="6"/>
        <v>80205.84</v>
      </c>
    </row>
    <row r="12" spans="1:12" x14ac:dyDescent="0.25">
      <c r="A12" s="65" t="s">
        <v>6</v>
      </c>
      <c r="B12" s="14" t="s">
        <v>19</v>
      </c>
      <c r="C12" s="14">
        <v>7</v>
      </c>
      <c r="D12" s="2">
        <v>715</v>
      </c>
      <c r="E12" s="3">
        <f t="shared" si="0"/>
        <v>5005</v>
      </c>
      <c r="F12" s="3">
        <f t="shared" si="1"/>
        <v>924</v>
      </c>
      <c r="G12" s="2">
        <f t="shared" si="2"/>
        <v>5929</v>
      </c>
      <c r="H12" s="27">
        <v>43.477499999999999</v>
      </c>
      <c r="I12" s="2">
        <f t="shared" si="3"/>
        <v>304.34249999999997</v>
      </c>
      <c r="J12" s="4">
        <f t="shared" si="4"/>
        <v>3652.1099999999997</v>
      </c>
      <c r="K12" s="18">
        <f t="shared" si="5"/>
        <v>6233.3424999999997</v>
      </c>
      <c r="L12" s="12">
        <f t="shared" si="6"/>
        <v>74800.11</v>
      </c>
    </row>
    <row r="13" spans="1:12" x14ac:dyDescent="0.25">
      <c r="A13" s="66"/>
      <c r="B13" s="14" t="s">
        <v>20</v>
      </c>
      <c r="C13" s="14">
        <v>23</v>
      </c>
      <c r="D13" s="2">
        <v>916.67</v>
      </c>
      <c r="E13" s="3">
        <f t="shared" si="0"/>
        <v>21083.41</v>
      </c>
      <c r="F13" s="3">
        <f t="shared" si="1"/>
        <v>3036</v>
      </c>
      <c r="G13" s="2">
        <f t="shared" si="2"/>
        <v>24119.41</v>
      </c>
      <c r="H13" s="27">
        <v>43.477499999999999</v>
      </c>
      <c r="I13" s="2">
        <f t="shared" si="3"/>
        <v>999.98249999999996</v>
      </c>
      <c r="J13" s="4">
        <f t="shared" si="4"/>
        <v>11999.789999999999</v>
      </c>
      <c r="K13" s="18">
        <f t="shared" si="5"/>
        <v>25119.392499999998</v>
      </c>
      <c r="L13" s="12">
        <f t="shared" si="6"/>
        <v>301432.70999999996</v>
      </c>
    </row>
    <row r="14" spans="1:12" x14ac:dyDescent="0.25">
      <c r="A14" s="67"/>
      <c r="B14" s="14" t="s">
        <v>21</v>
      </c>
      <c r="C14" s="14">
        <v>32</v>
      </c>
      <c r="D14" s="21">
        <v>1100</v>
      </c>
      <c r="E14" s="22">
        <f t="shared" si="0"/>
        <v>35200</v>
      </c>
      <c r="F14" s="22">
        <f t="shared" si="1"/>
        <v>4224</v>
      </c>
      <c r="G14" s="21">
        <f t="shared" si="2"/>
        <v>39424</v>
      </c>
      <c r="H14" s="27">
        <v>43.477499999999999</v>
      </c>
      <c r="I14" s="21">
        <f t="shared" si="3"/>
        <v>1391.28</v>
      </c>
      <c r="J14" s="23">
        <f t="shared" si="4"/>
        <v>16695.36</v>
      </c>
      <c r="K14" s="24">
        <f t="shared" si="5"/>
        <v>40815.279999999999</v>
      </c>
      <c r="L14" s="12">
        <f t="shared" si="6"/>
        <v>489783.36</v>
      </c>
    </row>
    <row r="15" spans="1:12" ht="15.75" thickBot="1" x14ac:dyDescent="0.3">
      <c r="A15" s="15" t="s">
        <v>7</v>
      </c>
      <c r="B15" s="16"/>
      <c r="C15" s="19">
        <f>SUM(C9:C14)</f>
        <v>83</v>
      </c>
      <c r="D15" s="25"/>
      <c r="E15" s="16"/>
      <c r="F15" s="16"/>
      <c r="G15" s="16"/>
      <c r="H15" s="16"/>
      <c r="I15" s="16"/>
      <c r="J15" s="16"/>
      <c r="K15" s="17"/>
      <c r="L15" s="20">
        <f>SUM(L9:L14)</f>
        <v>1051476.5099999998</v>
      </c>
    </row>
  </sheetData>
  <mergeCells count="4">
    <mergeCell ref="A9:A11"/>
    <mergeCell ref="A12:A14"/>
    <mergeCell ref="B2:L2"/>
    <mergeCell ref="B3:L3"/>
  </mergeCells>
  <pageMargins left="0.25" right="0.25" top="0.34" bottom="0.75" header="0.3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Memoria para PB</vt:lpstr>
      <vt:lpstr>Plan1</vt:lpstr>
      <vt:lpstr>'Memoria para PB'!Area_de_impressao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marinete.gouveia</dc:creator>
  <cp:lastModifiedBy>Diogo Jose Alves Barboza</cp:lastModifiedBy>
  <cp:lastPrinted>2019-07-10T13:30:25Z</cp:lastPrinted>
  <dcterms:created xsi:type="dcterms:W3CDTF">2014-06-13T20:32:44Z</dcterms:created>
  <dcterms:modified xsi:type="dcterms:W3CDTF">2019-07-10T13:30:32Z</dcterms:modified>
</cp:coreProperties>
</file>